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150" windowWidth="18195" windowHeight="7710"/>
  </bookViews>
  <sheets>
    <sheet name="The Ganacherator!" sheetId="3" r:id="rId1"/>
    <sheet name="Sheet1" sheetId="1" state="hidden" r:id="rId2"/>
    <sheet name="Sheet2" sheetId="2" state="hidden" r:id="rId3"/>
  </sheets>
  <calcPr calcId="145621"/>
</workbook>
</file>

<file path=xl/calcChain.xml><?xml version="1.0" encoding="utf-8"?>
<calcChain xmlns="http://schemas.openxmlformats.org/spreadsheetml/2006/main">
  <c r="J14" i="3" l="1"/>
  <c r="J15" i="3" s="1"/>
  <c r="J16" i="3" s="1"/>
  <c r="H14" i="3"/>
  <c r="H15" i="3" s="1"/>
  <c r="H16" i="3" s="1"/>
  <c r="D4" i="2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P3" i="1"/>
  <c r="D10" i="2"/>
  <c r="D17" i="2"/>
  <c r="D16" i="2"/>
  <c r="D15" i="2"/>
  <c r="D14" i="2"/>
  <c r="D13" i="2"/>
  <c r="D12" i="2"/>
  <c r="D11" i="2"/>
  <c r="D9" i="2"/>
  <c r="K6" i="2" s="1"/>
  <c r="D8" i="2"/>
  <c r="D7" i="2"/>
  <c r="D6" i="2"/>
  <c r="D5" i="2"/>
  <c r="N5" i="1"/>
  <c r="K7" i="1"/>
  <c r="K9" i="1"/>
  <c r="E5" i="2" l="1"/>
  <c r="E6" i="2"/>
  <c r="G6" i="2" s="1"/>
  <c r="E9" i="2"/>
  <c r="E11" i="2"/>
  <c r="G11" i="2" s="1"/>
  <c r="E15" i="2"/>
  <c r="G15" i="2" s="1"/>
  <c r="E6" i="1"/>
  <c r="E7" i="2"/>
  <c r="E12" i="2"/>
  <c r="E8" i="2"/>
  <c r="G8" i="2" s="1"/>
  <c r="E13" i="2"/>
  <c r="G13" i="2" s="1"/>
  <c r="E17" i="2"/>
  <c r="G17" i="2" s="1"/>
  <c r="H22" i="3"/>
  <c r="H24" i="3" s="1"/>
  <c r="J22" i="3"/>
  <c r="J24" i="3" s="1"/>
  <c r="J29" i="3"/>
  <c r="J30" i="3" s="1"/>
  <c r="H29" i="3"/>
  <c r="H30" i="3" s="1"/>
  <c r="H32" i="3"/>
  <c r="H33" i="3" s="1"/>
  <c r="J32" i="3"/>
  <c r="J33" i="3" s="1"/>
  <c r="H26" i="3"/>
  <c r="H27" i="3" s="1"/>
  <c r="J26" i="3"/>
  <c r="J27" i="3" s="1"/>
  <c r="E4" i="2"/>
  <c r="G4" i="2" s="1"/>
  <c r="E14" i="2"/>
  <c r="E16" i="2"/>
  <c r="E10" i="2"/>
  <c r="F10" i="2" s="1"/>
  <c r="K10" i="1"/>
  <c r="E11" i="1"/>
  <c r="E5" i="1"/>
  <c r="E7" i="1"/>
  <c r="E9" i="1"/>
  <c r="E13" i="1"/>
  <c r="E15" i="1"/>
  <c r="E17" i="1"/>
  <c r="E4" i="1"/>
  <c r="L7" i="1"/>
  <c r="E10" i="1"/>
  <c r="E12" i="1"/>
  <c r="E14" i="1"/>
  <c r="E16" i="1"/>
  <c r="E8" i="1"/>
  <c r="G10" i="2"/>
  <c r="F11" i="2"/>
  <c r="F13" i="2"/>
  <c r="F17" i="2"/>
  <c r="F4" i="2"/>
  <c r="F6" i="2"/>
  <c r="F8" i="2" l="1"/>
  <c r="F15" i="2"/>
  <c r="G16" i="2"/>
  <c r="F16" i="2"/>
  <c r="G7" i="2"/>
  <c r="F7" i="2"/>
  <c r="G14" i="2"/>
  <c r="F14" i="2"/>
  <c r="G9" i="2"/>
  <c r="F9" i="2"/>
  <c r="G5" i="2"/>
  <c r="F5" i="2"/>
  <c r="G12" i="2"/>
  <c r="F12" i="2"/>
  <c r="K12" i="1"/>
  <c r="F10" i="1"/>
  <c r="F13" i="1"/>
  <c r="G6" i="1"/>
  <c r="G11" i="1"/>
  <c r="G17" i="1"/>
  <c r="F16" i="1"/>
  <c r="F12" i="1"/>
  <c r="G9" i="1"/>
  <c r="F14" i="1"/>
  <c r="G15" i="1"/>
  <c r="G7" i="1"/>
  <c r="G4" i="1"/>
  <c r="G5" i="1"/>
  <c r="F5" i="1"/>
  <c r="G8" i="1" l="1"/>
  <c r="O9" i="1"/>
  <c r="P9" i="1" s="1"/>
  <c r="F4" i="1"/>
  <c r="F15" i="1"/>
  <c r="F9" i="1"/>
  <c r="G16" i="1"/>
  <c r="F11" i="1"/>
  <c r="G10" i="1"/>
  <c r="F7" i="1"/>
  <c r="G14" i="1"/>
  <c r="G12" i="1"/>
  <c r="F17" i="1"/>
  <c r="F6" i="1"/>
  <c r="G13" i="1"/>
  <c r="K13" i="1"/>
  <c r="K11" i="1"/>
  <c r="F8" i="1"/>
  <c r="K14" i="1"/>
</calcChain>
</file>

<file path=xl/comments1.xml><?xml version="1.0" encoding="utf-8"?>
<comments xmlns="http://schemas.openxmlformats.org/spreadsheetml/2006/main">
  <authors>
    <author>Jane</author>
  </authors>
  <commentList>
    <comment ref="H15" authorId="0">
      <text>
        <r>
          <rPr>
            <b/>
            <sz val="9"/>
            <color indexed="81"/>
            <rFont val="Tahoma"/>
            <family val="2"/>
          </rPr>
          <t>Jane:</t>
        </r>
        <r>
          <rPr>
            <sz val="9"/>
            <color indexed="81"/>
            <rFont val="Tahoma"/>
            <family val="2"/>
          </rPr>
          <t xml:space="preserve">
Do not write in here - the grams of ganache you require will magically appear here once you have completed all the information on the left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Jane:</t>
        </r>
        <r>
          <rPr>
            <sz val="9"/>
            <color indexed="81"/>
            <rFont val="Tahoma"/>
            <family val="2"/>
          </rPr>
          <t xml:space="preserve">
Standard finished height for PC cakes is 4 inches</t>
        </r>
      </text>
    </comment>
    <comment ref="C20" authorId="0">
      <text>
        <r>
          <rPr>
            <b/>
            <sz val="9"/>
            <color indexed="81"/>
            <rFont val="Tahoma"/>
            <family val="2"/>
          </rPr>
          <t>Jane:</t>
        </r>
        <r>
          <rPr>
            <sz val="9"/>
            <color indexed="81"/>
            <rFont val="Tahoma"/>
            <family val="2"/>
          </rPr>
          <t xml:space="preserve">
Layers of cake, not ganache. If you are not layering your cake, place a zero here.</t>
        </r>
      </text>
    </comment>
    <comment ref="C22" authorId="0">
      <text>
        <r>
          <rPr>
            <b/>
            <sz val="9"/>
            <color indexed="81"/>
            <rFont val="Tahoma"/>
            <family val="2"/>
          </rPr>
          <t>Jane:</t>
        </r>
        <r>
          <rPr>
            <sz val="9"/>
            <color indexed="81"/>
            <rFont val="Tahoma"/>
            <family val="2"/>
          </rPr>
          <t xml:space="preserve">
If you are making a square, this is the side length. Put the same length for side 2.
If you are making a rectangle, side 1 &amp; 2 are width and length of finished cake. 
If you are making a round cake this measurement is the the diameter of your cake.
If you are making any other shape, approximate the length/width/height of your finished cake.</t>
        </r>
      </text>
    </comment>
    <comment ref="D22" authorId="0">
      <text>
        <r>
          <rPr>
            <b/>
            <sz val="9"/>
            <color indexed="81"/>
            <rFont val="Tahoma"/>
            <family val="2"/>
          </rPr>
          <t>Jane:</t>
        </r>
        <r>
          <rPr>
            <sz val="9"/>
            <color indexed="81"/>
            <rFont val="Tahoma"/>
            <family val="2"/>
          </rPr>
          <t xml:space="preserve">
If you are making a square, this is the side length. Put the same length for side 2.
If you are making a rectangle, side 1 &amp; 2 are width and length of finished cake. 
If you are making a round cake this measurement is the the diameter of your cake.
If you are making any other shape, approximate the length/width/height of your finished cake.</t>
        </r>
      </text>
    </comment>
    <comment ref="D24" authorId="0">
      <text>
        <r>
          <rPr>
            <b/>
            <sz val="9"/>
            <color indexed="81"/>
            <rFont val="Tahoma"/>
            <family val="2"/>
          </rPr>
          <t>Jane:</t>
        </r>
        <r>
          <rPr>
            <sz val="9"/>
            <color indexed="81"/>
            <rFont val="Tahoma"/>
            <family val="2"/>
          </rPr>
          <t xml:space="preserve">
If you are making a square, just copy length 1 here. 
If you are making a rectangle, these lenghts are width and length of finished cake. 
If you are making round cakes put the diameter of your cake in the Side 1 measurement box. You don't need a Side 2 measurement.
If you are making any other shape guesstimate the length/width/height of your finished cake.
</t>
        </r>
      </text>
    </comment>
  </commentList>
</comments>
</file>

<file path=xl/sharedStrings.xml><?xml version="1.0" encoding="utf-8"?>
<sst xmlns="http://schemas.openxmlformats.org/spreadsheetml/2006/main" count="57" uniqueCount="46">
  <si>
    <t xml:space="preserve">Cake size </t>
  </si>
  <si>
    <t>square</t>
  </si>
  <si>
    <t>Inches</t>
  </si>
  <si>
    <t>Ganache weight (g)</t>
  </si>
  <si>
    <t>Height</t>
  </si>
  <si>
    <t>layers</t>
  </si>
  <si>
    <t>cream</t>
  </si>
  <si>
    <t>Choc (g)</t>
  </si>
  <si>
    <t>ganache required</t>
  </si>
  <si>
    <t>Dark choc</t>
  </si>
  <si>
    <t>white choc</t>
  </si>
  <si>
    <t>*****NOTE Assume finished cake is 10cm high and has 3 layers******</t>
  </si>
  <si>
    <t>length 1</t>
  </si>
  <si>
    <t>length 2</t>
  </si>
  <si>
    <t>Circle</t>
  </si>
  <si>
    <t>Layers</t>
  </si>
  <si>
    <t>height</t>
  </si>
  <si>
    <t>PC Ratio</t>
  </si>
  <si>
    <t>ganache required (g)</t>
  </si>
  <si>
    <t>Side 1 - length of cake</t>
  </si>
  <si>
    <t>in</t>
  </si>
  <si>
    <t>Surface area (square in)</t>
  </si>
  <si>
    <t>surface area (square inches)</t>
  </si>
  <si>
    <t>PC ratio (g of ganache per sqare inch of surface)</t>
  </si>
  <si>
    <t>surface area (square in)</t>
  </si>
  <si>
    <t>~ 1g of ganache per sqare in of cake</t>
  </si>
  <si>
    <t>inches</t>
  </si>
  <si>
    <t>Approximate height of finished cake</t>
  </si>
  <si>
    <t>Number of layers in finished cake</t>
  </si>
  <si>
    <t>Note - mouse over cells for instructions</t>
  </si>
  <si>
    <t>Please do not share or reproduce without permission, thankyou.</t>
  </si>
  <si>
    <t>ganache required (oz)</t>
  </si>
  <si>
    <t xml:space="preserve">(fl. oz.) = </t>
  </si>
  <si>
    <t xml:space="preserve">(fl. Oz.) = </t>
  </si>
  <si>
    <t>Dark/milk  chocolate</t>
  </si>
  <si>
    <t xml:space="preserve">(ml) = </t>
  </si>
  <si>
    <t xml:space="preserve">White Chocolate  </t>
  </si>
  <si>
    <t xml:space="preserve">(grams) = </t>
  </si>
  <si>
    <t xml:space="preserve">(oz.) = </t>
  </si>
  <si>
    <t>Cream</t>
  </si>
  <si>
    <t xml:space="preserve">(ml.) = </t>
  </si>
  <si>
    <t xml:space="preserve">Cream </t>
  </si>
  <si>
    <t>Side 2 - width of cake     (omit for round cake)</t>
  </si>
  <si>
    <t>↓↓↓  Amount of chocolate and cream required   ↓↓↓</t>
  </si>
  <si>
    <r>
      <rPr>
        <i/>
        <sz val="14"/>
        <color rgb="FFFF0066"/>
        <rFont val="Segoe Script"/>
        <family val="2"/>
      </rPr>
      <t>♥♥♥♥♥♥♥♥♥♥♥♥♥</t>
    </r>
    <r>
      <rPr>
        <sz val="14"/>
        <color rgb="FFFF0066"/>
        <rFont val="Segoe Script"/>
        <family val="2"/>
      </rPr>
      <t xml:space="preserve">  Now with metric and imperial measures!  </t>
    </r>
    <r>
      <rPr>
        <i/>
        <sz val="14"/>
        <color rgb="FFFF0066"/>
        <rFont val="Segoe Script"/>
        <family val="2"/>
      </rPr>
      <t>♥♥♥♥♥♥♥♥♥♥♥♥♥</t>
    </r>
  </si>
  <si>
    <r>
      <t>♥The Ganacherator!</t>
    </r>
    <r>
      <rPr>
        <i/>
        <sz val="22"/>
        <color theme="0"/>
        <rFont val="Segoe Script"/>
        <family val="2"/>
      </rPr>
      <t>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</si>
</sst>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Segoe Script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Segoe Script"/>
      <family val="2"/>
    </font>
    <font>
      <sz val="14"/>
      <color theme="0"/>
      <name val="Segoe Script"/>
      <family val="2"/>
    </font>
    <font>
      <sz val="11"/>
      <color rgb="FF92D050"/>
      <name val="Calibri"/>
      <family val="2"/>
      <scheme val="minor"/>
    </font>
    <font>
      <b/>
      <sz val="14"/>
      <color rgb="FFFF0066"/>
      <name val="Segoe Script"/>
      <family val="2"/>
    </font>
    <font>
      <b/>
      <sz val="16"/>
      <color theme="0"/>
      <name val="Segoe Script"/>
      <family val="2"/>
    </font>
    <font>
      <b/>
      <sz val="18"/>
      <color theme="0"/>
      <name val="Segoe Script"/>
      <family val="2"/>
    </font>
    <font>
      <b/>
      <sz val="18"/>
      <color theme="1"/>
      <name val="Calibri"/>
      <family val="2"/>
      <scheme val="minor"/>
    </font>
    <font>
      <b/>
      <sz val="18"/>
      <color theme="1"/>
      <name val="Segoe Script"/>
      <family val="2"/>
    </font>
    <font>
      <b/>
      <sz val="16"/>
      <color theme="2" tint="-0.749992370372631"/>
      <name val="Segoe Script"/>
      <family val="2"/>
    </font>
    <font>
      <sz val="11"/>
      <color theme="2" tint="-0.749992370372631"/>
      <name val="Segoe Script"/>
      <family val="2"/>
    </font>
    <font>
      <b/>
      <sz val="18"/>
      <color theme="2" tint="-0.749992370372631"/>
      <name val="Segoe Script"/>
      <family val="2"/>
    </font>
    <font>
      <sz val="18"/>
      <color rgb="FFFFFF99"/>
      <name val="Segoe Script"/>
      <family val="2"/>
    </font>
    <font>
      <b/>
      <sz val="12"/>
      <color rgb="FFFF0066"/>
      <name val="Calibri"/>
      <family val="2"/>
      <scheme val="minor"/>
    </font>
    <font>
      <sz val="20"/>
      <color theme="2" tint="-0.749992370372631"/>
      <name val="Segoe Script"/>
      <family val="2"/>
    </font>
    <font>
      <sz val="12"/>
      <color theme="2" tint="-0.749992370372631"/>
      <name val="Segoe Script"/>
      <family val="2"/>
    </font>
    <font>
      <sz val="11"/>
      <color rgb="FFFF0066"/>
      <name val="Segoe Script"/>
      <family val="2"/>
    </font>
    <font>
      <sz val="11"/>
      <name val="Calibri"/>
      <family val="2"/>
      <scheme val="minor"/>
    </font>
    <font>
      <i/>
      <sz val="48"/>
      <color theme="0"/>
      <name val="Segoe Script"/>
      <family val="2"/>
    </font>
    <font>
      <sz val="11"/>
      <color theme="0"/>
      <name val="Segoe Script"/>
      <family val="2"/>
    </font>
    <font>
      <i/>
      <sz val="22"/>
      <color theme="0"/>
      <name val="Segoe Script"/>
      <family val="2"/>
    </font>
    <font>
      <sz val="12"/>
      <color rgb="FFFF0066"/>
      <name val="Segoe Script"/>
      <family val="2"/>
    </font>
    <font>
      <sz val="14"/>
      <color rgb="FFFF0066"/>
      <name val="Segoe Script"/>
      <family val="2"/>
    </font>
    <font>
      <b/>
      <sz val="14"/>
      <color theme="0"/>
      <name val="Segoe Script"/>
      <family val="2"/>
    </font>
    <font>
      <i/>
      <sz val="14"/>
      <color rgb="FFFF0066"/>
      <name val="Segoe Script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ABCD"/>
        <bgColor indexed="64"/>
      </patternFill>
    </fill>
    <fill>
      <patternFill patternType="solid">
        <fgColor rgb="FFFFFF00"/>
        <bgColor indexed="64"/>
      </patternFill>
    </fill>
    <fill>
      <gradientFill type="path" left="0.5" right="0.5" top="0.5" bottom="0.5">
        <stop position="0">
          <color rgb="FFAFDC7E"/>
        </stop>
        <stop position="1">
          <color rgb="FF92D050"/>
        </stop>
      </gradientFill>
    </fill>
    <fill>
      <gradientFill degree="90">
        <stop position="0">
          <color rgb="FFFF0066"/>
        </stop>
        <stop position="0.5">
          <color rgb="FFFF61A1"/>
        </stop>
        <stop position="1">
          <color rgb="FFFF0066"/>
        </stop>
      </gradientFill>
    </fill>
    <fill>
      <gradientFill degree="90">
        <stop position="0">
          <color rgb="FFFFFF99"/>
        </stop>
        <stop position="0.5">
          <color theme="2" tint="-0.89803765984069339"/>
        </stop>
        <stop position="1">
          <color rgb="FFFFFF99"/>
        </stop>
      </gradientFill>
    </fill>
  </fills>
  <borders count="13">
    <border>
      <left/>
      <right/>
      <top/>
      <bottom/>
      <diagonal/>
    </border>
    <border>
      <left style="medium">
        <color rgb="FFFF0066"/>
      </left>
      <right style="medium">
        <color rgb="FFFF0066"/>
      </right>
      <top style="medium">
        <color rgb="FFFF0066"/>
      </top>
      <bottom style="medium">
        <color rgb="FFFF0066"/>
      </bottom>
      <diagonal/>
    </border>
    <border>
      <left style="medium">
        <color rgb="FFFF0066"/>
      </left>
      <right/>
      <top style="medium">
        <color rgb="FFFF0066"/>
      </top>
      <bottom/>
      <diagonal/>
    </border>
    <border>
      <left/>
      <right/>
      <top style="medium">
        <color rgb="FFFF0066"/>
      </top>
      <bottom/>
      <diagonal/>
    </border>
    <border>
      <left/>
      <right style="medium">
        <color rgb="FFFF0066"/>
      </right>
      <top style="medium">
        <color rgb="FFFF0066"/>
      </top>
      <bottom/>
      <diagonal/>
    </border>
    <border>
      <left style="medium">
        <color rgb="FFFF0066"/>
      </left>
      <right/>
      <top/>
      <bottom/>
      <diagonal/>
    </border>
    <border>
      <left/>
      <right style="medium">
        <color rgb="FFFF0066"/>
      </right>
      <top/>
      <bottom/>
      <diagonal/>
    </border>
    <border>
      <left style="medium">
        <color rgb="FFFF0066"/>
      </left>
      <right/>
      <top/>
      <bottom style="medium">
        <color rgb="FFFF0066"/>
      </bottom>
      <diagonal/>
    </border>
    <border>
      <left/>
      <right/>
      <top/>
      <bottom style="medium">
        <color rgb="FFFF0066"/>
      </bottom>
      <diagonal/>
    </border>
    <border>
      <left/>
      <right style="medium">
        <color rgb="FFFF0066"/>
      </right>
      <top/>
      <bottom style="medium">
        <color rgb="FFFF0066"/>
      </bottom>
      <diagonal/>
    </border>
    <border>
      <left style="medium">
        <color rgb="FFFF0066"/>
      </left>
      <right/>
      <top style="medium">
        <color rgb="FFFF0066"/>
      </top>
      <bottom style="medium">
        <color rgb="FFFF0066"/>
      </bottom>
      <diagonal/>
    </border>
    <border>
      <left/>
      <right/>
      <top style="medium">
        <color rgb="FFFF0066"/>
      </top>
      <bottom style="medium">
        <color rgb="FFFF0066"/>
      </bottom>
      <diagonal/>
    </border>
    <border>
      <left/>
      <right style="medium">
        <color rgb="FFFF0066"/>
      </right>
      <top style="medium">
        <color rgb="FFFF0066"/>
      </top>
      <bottom style="medium">
        <color rgb="FFFF0066"/>
      </bottom>
      <diagonal/>
    </border>
  </borders>
  <cellStyleXfs count="1">
    <xf numFmtId="0" fontId="0" fillId="0" borderId="0"/>
  </cellStyleXfs>
  <cellXfs count="102">
    <xf numFmtId="0" fontId="0" fillId="0" borderId="0" xfId="0"/>
    <xf numFmtId="1" fontId="0" fillId="0" borderId="0" xfId="0" applyNumberFormat="1"/>
    <xf numFmtId="0" fontId="2" fillId="2" borderId="0" xfId="0" applyFont="1" applyFill="1"/>
    <xf numFmtId="0" fontId="0" fillId="3" borderId="0" xfId="0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wrapText="1"/>
    </xf>
    <xf numFmtId="0" fontId="0" fillId="3" borderId="0" xfId="0" applyFill="1" applyBorder="1"/>
    <xf numFmtId="0" fontId="0" fillId="4" borderId="0" xfId="0" applyFill="1"/>
    <xf numFmtId="0" fontId="3" fillId="5" borderId="7" xfId="0" applyFont="1" applyFill="1" applyBorder="1"/>
    <xf numFmtId="0" fontId="0" fillId="5" borderId="8" xfId="0" applyFill="1" applyBorder="1"/>
    <xf numFmtId="0" fontId="0" fillId="5" borderId="9" xfId="0" applyFill="1" applyBorder="1"/>
    <xf numFmtId="0" fontId="3" fillId="3" borderId="0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6" xfId="0" applyFill="1" applyBorder="1"/>
    <xf numFmtId="0" fontId="6" fillId="4" borderId="5" xfId="0" applyFont="1" applyFill="1" applyBorder="1"/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/>
    <xf numFmtId="0" fontId="3" fillId="4" borderId="5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6" fillId="4" borderId="0" xfId="0" applyFont="1" applyFill="1" applyBorder="1" applyAlignment="1">
      <alignment horizontal="left"/>
    </xf>
    <xf numFmtId="0" fontId="0" fillId="4" borderId="0" xfId="0" applyFill="1" applyBorder="1" applyAlignment="1"/>
    <xf numFmtId="1" fontId="0" fillId="6" borderId="0" xfId="0" applyNumberFormat="1" applyFill="1"/>
    <xf numFmtId="0" fontId="0" fillId="6" borderId="0" xfId="0" applyFill="1"/>
    <xf numFmtId="0" fontId="9" fillId="4" borderId="0" xfId="0" applyFont="1" applyFill="1" applyBorder="1" applyAlignment="1">
      <alignment wrapText="1"/>
    </xf>
    <xf numFmtId="0" fontId="6" fillId="4" borderId="0" xfId="0" applyFont="1" applyFill="1" applyBorder="1" applyAlignment="1"/>
    <xf numFmtId="1" fontId="10" fillId="4" borderId="0" xfId="0" applyNumberFormat="1" applyFont="1" applyFill="1"/>
    <xf numFmtId="0" fontId="0" fillId="5" borderId="0" xfId="0" applyFill="1" applyBorder="1"/>
    <xf numFmtId="0" fontId="11" fillId="4" borderId="0" xfId="0" applyFont="1" applyFill="1" applyBorder="1"/>
    <xf numFmtId="49" fontId="6" fillId="4" borderId="3" xfId="0" applyNumberFormat="1" applyFont="1" applyFill="1" applyBorder="1" applyAlignment="1">
      <alignment horizontal="center" vertical="justify"/>
    </xf>
    <xf numFmtId="49" fontId="6" fillId="4" borderId="0" xfId="0" applyNumberFormat="1" applyFont="1" applyFill="1" applyBorder="1" applyAlignment="1">
      <alignment horizontal="center" vertical="justify"/>
    </xf>
    <xf numFmtId="0" fontId="0" fillId="5" borderId="6" xfId="0" applyFill="1" applyBorder="1"/>
    <xf numFmtId="0" fontId="15" fillId="4" borderId="0" xfId="0" applyFont="1" applyFill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  <xf numFmtId="1" fontId="14" fillId="4" borderId="0" xfId="0" applyNumberFormat="1" applyFont="1" applyFill="1" applyAlignment="1">
      <alignment horizontal="center" vertical="center"/>
    </xf>
    <xf numFmtId="0" fontId="18" fillId="4" borderId="0" xfId="0" applyFont="1" applyFill="1" applyBorder="1"/>
    <xf numFmtId="1" fontId="19" fillId="4" borderId="0" xfId="0" applyNumberFormat="1" applyFont="1" applyFill="1" applyAlignment="1">
      <alignment horizontal="center"/>
    </xf>
    <xf numFmtId="0" fontId="19" fillId="4" borderId="0" xfId="0" applyFont="1" applyFill="1" applyBorder="1" applyAlignment="1">
      <alignment horizontal="center" wrapText="1"/>
    </xf>
    <xf numFmtId="0" fontId="20" fillId="4" borderId="0" xfId="0" applyFont="1" applyFill="1" applyBorder="1" applyAlignment="1"/>
    <xf numFmtId="0" fontId="20" fillId="4" borderId="5" xfId="0" applyFont="1" applyFill="1" applyBorder="1" applyAlignment="1"/>
    <xf numFmtId="0" fontId="21" fillId="4" borderId="5" xfId="0" applyFont="1" applyFill="1" applyBorder="1"/>
    <xf numFmtId="0" fontId="16" fillId="4" borderId="0" xfId="0" applyFont="1" applyFill="1" applyBorder="1" applyAlignment="1">
      <alignment wrapText="1"/>
    </xf>
    <xf numFmtId="1" fontId="14" fillId="2" borderId="1" xfId="0" applyNumberFormat="1" applyFont="1" applyFill="1" applyBorder="1" applyAlignment="1" applyProtection="1">
      <alignment horizontal="center" vertical="center"/>
      <protection hidden="1"/>
    </xf>
    <xf numFmtId="1" fontId="14" fillId="2" borderId="0" xfId="0" applyNumberFormat="1" applyFont="1" applyFill="1" applyAlignment="1" applyProtection="1">
      <alignment horizontal="center" vertical="center"/>
      <protection hidden="1"/>
    </xf>
    <xf numFmtId="1" fontId="19" fillId="3" borderId="0" xfId="0" applyNumberFormat="1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>
      <alignment horizontal="center" vertical="top"/>
    </xf>
    <xf numFmtId="0" fontId="0" fillId="4" borderId="2" xfId="0" applyFill="1" applyBorder="1"/>
    <xf numFmtId="0" fontId="0" fillId="2" borderId="10" xfId="0" applyFill="1" applyBorder="1"/>
    <xf numFmtId="0" fontId="0" fillId="2" borderId="11" xfId="0" applyFill="1" applyBorder="1"/>
    <xf numFmtId="49" fontId="6" fillId="2" borderId="11" xfId="0" applyNumberFormat="1" applyFont="1" applyFill="1" applyBorder="1" applyAlignment="1">
      <alignment horizontal="center" vertical="justify"/>
    </xf>
    <xf numFmtId="0" fontId="0" fillId="2" borderId="12" xfId="0" applyFill="1" applyBorder="1"/>
    <xf numFmtId="0" fontId="25" fillId="3" borderId="0" xfId="0" applyFont="1" applyFill="1"/>
    <xf numFmtId="0" fontId="25" fillId="3" borderId="0" xfId="0" applyFont="1" applyFill="1" applyBorder="1"/>
    <xf numFmtId="0" fontId="25" fillId="0" borderId="0" xfId="0" applyFont="1"/>
    <xf numFmtId="0" fontId="11" fillId="4" borderId="6" xfId="0" applyFont="1" applyFill="1" applyBorder="1"/>
    <xf numFmtId="0" fontId="22" fillId="7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 applyProtection="1">
      <alignment horizontal="center" vertical="center"/>
      <protection locked="0" hidden="1"/>
    </xf>
    <xf numFmtId="0" fontId="19" fillId="3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1" fontId="14" fillId="2" borderId="0" xfId="0" applyNumberFormat="1" applyFont="1" applyFill="1" applyAlignment="1">
      <alignment horizontal="center" vertical="center"/>
    </xf>
    <xf numFmtId="1" fontId="17" fillId="3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18" fillId="4" borderId="0" xfId="0" applyFont="1" applyFill="1" applyBorder="1" applyAlignment="1">
      <alignment horizontal="right"/>
    </xf>
    <xf numFmtId="0" fontId="29" fillId="4" borderId="5" xfId="0" applyFont="1" applyFill="1" applyBorder="1" applyAlignment="1">
      <alignment horizontal="left" vertical="center"/>
    </xf>
    <xf numFmtId="0" fontId="29" fillId="4" borderId="5" xfId="0" applyFont="1" applyFill="1" applyBorder="1" applyAlignment="1">
      <alignment vertical="center"/>
    </xf>
    <xf numFmtId="0" fontId="29" fillId="4" borderId="5" xfId="0" applyFont="1" applyFill="1" applyBorder="1"/>
    <xf numFmtId="0" fontId="29" fillId="4" borderId="5" xfId="0" applyFont="1" applyFill="1" applyBorder="1" applyAlignment="1">
      <alignment vertical="center" wrapText="1"/>
    </xf>
    <xf numFmtId="0" fontId="26" fillId="8" borderId="2" xfId="0" applyFont="1" applyFill="1" applyBorder="1" applyAlignment="1">
      <alignment horizontal="center" vertical="center"/>
    </xf>
    <xf numFmtId="0" fontId="26" fillId="8" borderId="3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/>
    </xf>
    <xf numFmtId="0" fontId="26" fillId="8" borderId="5" xfId="0" applyFont="1" applyFill="1" applyBorder="1" applyAlignment="1">
      <alignment horizontal="center" vertical="center"/>
    </xf>
    <xf numFmtId="0" fontId="26" fillId="8" borderId="0" xfId="0" applyFont="1" applyFill="1" applyBorder="1" applyAlignment="1">
      <alignment horizontal="center" vertical="center"/>
    </xf>
    <xf numFmtId="0" fontId="26" fillId="8" borderId="6" xfId="0" applyFont="1" applyFill="1" applyBorder="1" applyAlignment="1">
      <alignment horizontal="center" vertical="center"/>
    </xf>
    <xf numFmtId="0" fontId="26" fillId="8" borderId="7" xfId="0" applyFont="1" applyFill="1" applyBorder="1" applyAlignment="1">
      <alignment horizontal="center" vertical="center"/>
    </xf>
    <xf numFmtId="0" fontId="26" fillId="8" borderId="8" xfId="0" applyFont="1" applyFill="1" applyBorder="1" applyAlignment="1">
      <alignment horizontal="center" vertical="center"/>
    </xf>
    <xf numFmtId="0" fontId="26" fillId="8" borderId="9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justify"/>
    </xf>
    <xf numFmtId="0" fontId="30" fillId="5" borderId="2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12" fillId="5" borderId="0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horizontal="center"/>
    </xf>
    <xf numFmtId="0" fontId="27" fillId="4" borderId="0" xfId="0" applyFont="1" applyFill="1" applyBorder="1" applyAlignment="1">
      <alignment horizontal="center"/>
    </xf>
    <xf numFmtId="0" fontId="27" fillId="4" borderId="6" xfId="0" applyFont="1" applyFill="1" applyBorder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7" fillId="3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31" fillId="9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justify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AFDC7E"/>
      <color rgb="FFFFABCD"/>
      <color rgb="FFFF61A1"/>
      <color rgb="FFFF0066"/>
      <color rgb="FF9900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12</xdr:row>
      <xdr:rowOff>180975</xdr:rowOff>
    </xdr:from>
    <xdr:to>
      <xdr:col>7</xdr:col>
      <xdr:colOff>1114424</xdr:colOff>
      <xdr:row>13</xdr:row>
      <xdr:rowOff>190500</xdr:rowOff>
    </xdr:to>
    <xdr:sp macro="" textlink="">
      <xdr:nvSpPr>
        <xdr:cNvPr id="12" name="Flowchart: Magnetic Disk 11"/>
        <xdr:cNvSpPr/>
      </xdr:nvSpPr>
      <xdr:spPr>
        <a:xfrm>
          <a:off x="8639174" y="3190875"/>
          <a:ext cx="1057275" cy="495300"/>
        </a:xfrm>
        <a:prstGeom prst="flowChartMagneticDisk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AU" sz="1200" baseline="0">
              <a:solidFill>
                <a:srgbClr val="FF0066"/>
              </a:solidFill>
              <a:latin typeface="Segoe Script" pitchFamily="34" charset="0"/>
              <a:ea typeface="+mn-ea"/>
              <a:cs typeface="+mn-cs"/>
            </a:rPr>
            <a:t>Round</a:t>
          </a:r>
        </a:p>
      </xdr:txBody>
    </xdr:sp>
    <xdr:clientData/>
  </xdr:twoCellAnchor>
  <xdr:twoCellAnchor>
    <xdr:from>
      <xdr:col>9</xdr:col>
      <xdr:colOff>66675</xdr:colOff>
      <xdr:row>12</xdr:row>
      <xdr:rowOff>238125</xdr:rowOff>
    </xdr:from>
    <xdr:to>
      <xdr:col>9</xdr:col>
      <xdr:colOff>1076325</xdr:colOff>
      <xdr:row>13</xdr:row>
      <xdr:rowOff>152400</xdr:rowOff>
    </xdr:to>
    <xdr:sp macro="" textlink="">
      <xdr:nvSpPr>
        <xdr:cNvPr id="14" name="Cube 13"/>
        <xdr:cNvSpPr/>
      </xdr:nvSpPr>
      <xdr:spPr>
        <a:xfrm>
          <a:off x="9877425" y="3248025"/>
          <a:ext cx="1009650" cy="400050"/>
        </a:xfrm>
        <a:prstGeom prst="cub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AU" sz="1200" baseline="0">
              <a:solidFill>
                <a:srgbClr val="FF0066"/>
              </a:solidFill>
              <a:latin typeface="Segoe Script" pitchFamily="34" charset="0"/>
            </a:rPr>
            <a:t>Square</a:t>
          </a:r>
        </a:p>
      </xdr:txBody>
    </xdr:sp>
    <xdr:clientData/>
  </xdr:twoCellAnchor>
  <xdr:twoCellAnchor>
    <xdr:from>
      <xdr:col>7</xdr:col>
      <xdr:colOff>76200</xdr:colOff>
      <xdr:row>18</xdr:row>
      <xdr:rowOff>38100</xdr:rowOff>
    </xdr:from>
    <xdr:to>
      <xdr:col>7</xdr:col>
      <xdr:colOff>1085850</xdr:colOff>
      <xdr:row>20</xdr:row>
      <xdr:rowOff>9525</xdr:rowOff>
    </xdr:to>
    <xdr:sp macro="" textlink="">
      <xdr:nvSpPr>
        <xdr:cNvPr id="15" name="Flowchart: Magnetic Disk 14"/>
        <xdr:cNvSpPr/>
      </xdr:nvSpPr>
      <xdr:spPr>
        <a:xfrm>
          <a:off x="8658225" y="4914900"/>
          <a:ext cx="1009650" cy="523875"/>
        </a:xfrm>
        <a:prstGeom prst="flowChartMagneticDisk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AU" sz="1100" baseline="0">
              <a:solidFill>
                <a:srgbClr val="FF0066"/>
              </a:solidFill>
              <a:latin typeface="Segoe Script" pitchFamily="34" charset="0"/>
            </a:rPr>
            <a:t>Round</a:t>
          </a:r>
        </a:p>
      </xdr:txBody>
    </xdr:sp>
    <xdr:clientData/>
  </xdr:twoCellAnchor>
  <xdr:twoCellAnchor>
    <xdr:from>
      <xdr:col>9</xdr:col>
      <xdr:colOff>47625</xdr:colOff>
      <xdr:row>18</xdr:row>
      <xdr:rowOff>57150</xdr:rowOff>
    </xdr:from>
    <xdr:to>
      <xdr:col>10</xdr:col>
      <xdr:colOff>9525</xdr:colOff>
      <xdr:row>20</xdr:row>
      <xdr:rowOff>19050</xdr:rowOff>
    </xdr:to>
    <xdr:sp macro="" textlink="">
      <xdr:nvSpPr>
        <xdr:cNvPr id="16" name="Cube 15"/>
        <xdr:cNvSpPr/>
      </xdr:nvSpPr>
      <xdr:spPr>
        <a:xfrm>
          <a:off x="9858375" y="4933950"/>
          <a:ext cx="1047750" cy="514350"/>
        </a:xfrm>
        <a:prstGeom prst="cub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AU" sz="1100" baseline="0">
              <a:solidFill>
                <a:srgbClr val="FF0066"/>
              </a:solidFill>
              <a:latin typeface="Segoe Script" pitchFamily="34" charset="0"/>
            </a:rPr>
            <a:t>Square</a:t>
          </a:r>
        </a:p>
      </xdr:txBody>
    </xdr:sp>
    <xdr:clientData/>
  </xdr:twoCellAnchor>
  <xdr:twoCellAnchor>
    <xdr:from>
      <xdr:col>2</xdr:col>
      <xdr:colOff>238125</xdr:colOff>
      <xdr:row>10</xdr:row>
      <xdr:rowOff>66675</xdr:rowOff>
    </xdr:from>
    <xdr:to>
      <xdr:col>3</xdr:col>
      <xdr:colOff>628650</xdr:colOff>
      <xdr:row>14</xdr:row>
      <xdr:rowOff>85725</xdr:rowOff>
    </xdr:to>
    <xdr:sp macro="" textlink="">
      <xdr:nvSpPr>
        <xdr:cNvPr id="17" name="Cloud Callout 16"/>
        <xdr:cNvSpPr/>
      </xdr:nvSpPr>
      <xdr:spPr>
        <a:xfrm>
          <a:off x="1457325" y="1028700"/>
          <a:ext cx="3571875" cy="1914525"/>
        </a:xfrm>
        <a:prstGeom prst="cloudCallout">
          <a:avLst>
            <a:gd name="adj1" fmla="val -8906"/>
            <a:gd name="adj2" fmla="val 60012"/>
          </a:avLst>
        </a:prstGeom>
        <a:solidFill>
          <a:srgbClr val="FF0066"/>
        </a:solid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AU" sz="1800" b="1">
              <a:solidFill>
                <a:srgbClr val="AFDC7E"/>
              </a:solidFill>
              <a:latin typeface="Segoe Script" pitchFamily="34" charset="0"/>
            </a:rPr>
            <a:t>Enter your cake dimensions here.</a:t>
          </a:r>
        </a:p>
      </xdr:txBody>
    </xdr:sp>
    <xdr:clientData/>
  </xdr:twoCellAnchor>
  <xdr:twoCellAnchor>
    <xdr:from>
      <xdr:col>4</xdr:col>
      <xdr:colOff>76201</xdr:colOff>
      <xdr:row>10</xdr:row>
      <xdr:rowOff>9525</xdr:rowOff>
    </xdr:from>
    <xdr:to>
      <xdr:col>7</xdr:col>
      <xdr:colOff>438151</xdr:colOff>
      <xdr:row>13</xdr:row>
      <xdr:rowOff>180975</xdr:rowOff>
    </xdr:to>
    <xdr:sp macro="" textlink="">
      <xdr:nvSpPr>
        <xdr:cNvPr id="20" name="Oval Callout 19"/>
        <xdr:cNvSpPr/>
      </xdr:nvSpPr>
      <xdr:spPr>
        <a:xfrm>
          <a:off x="5248276" y="2143125"/>
          <a:ext cx="4095750" cy="1771650"/>
        </a:xfrm>
        <a:prstGeom prst="wedgeEllipseCallout">
          <a:avLst>
            <a:gd name="adj1" fmla="val 28302"/>
            <a:gd name="adj2" fmla="val 62500"/>
          </a:avLst>
        </a:prstGeom>
        <a:solidFill>
          <a:srgbClr val="FF0066"/>
        </a:solid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AU" sz="1200">
              <a:solidFill>
                <a:srgbClr val="FFFF99"/>
              </a:solidFill>
              <a:latin typeface="Segoe Script" pitchFamily="34" charset="0"/>
            </a:rPr>
            <a:t>Below is the amount of ganache you need and the quantity of chocolate and cream to make it. </a:t>
          </a:r>
          <a:r>
            <a:rPr lang="en-AU" sz="1200">
              <a:solidFill>
                <a:schemeClr val="bg2">
                  <a:lumMod val="25000"/>
                </a:schemeClr>
              </a:solidFill>
              <a:latin typeface="Segoe Script" pitchFamily="34" charset="0"/>
            </a:rPr>
            <a:t>Measures now in ounces too!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X55"/>
  <sheetViews>
    <sheetView showGridLines="0" showRowColHeaders="0" tabSelected="1" topLeftCell="A13" workbookViewId="0">
      <selection activeCell="D25" sqref="D25"/>
    </sheetView>
  </sheetViews>
  <sheetFormatPr defaultRowHeight="15" x14ac:dyDescent="0.25"/>
  <cols>
    <col min="3" max="3" width="47.7109375" customWidth="1"/>
    <col min="4" max="4" width="11.5703125" customWidth="1"/>
    <col min="5" max="5" width="14.42578125" customWidth="1"/>
    <col min="6" max="6" width="22.140625" customWidth="1"/>
    <col min="7" max="7" width="19.42578125" customWidth="1"/>
    <col min="8" max="8" width="16.85546875" customWidth="1"/>
    <col min="9" max="9" width="1.5703125" customWidth="1"/>
    <col min="10" max="10" width="16.28515625" customWidth="1"/>
    <col min="11" max="11" width="8.85546875" customWidth="1"/>
  </cols>
  <sheetData>
    <row r="1" spans="1:24" x14ac:dyDescent="0.25">
      <c r="A1" s="3"/>
      <c r="B1" s="3"/>
      <c r="C1" s="73" t="s">
        <v>45</v>
      </c>
      <c r="D1" s="74"/>
      <c r="E1" s="74"/>
      <c r="F1" s="74"/>
      <c r="G1" s="74"/>
      <c r="H1" s="74"/>
      <c r="I1" s="74"/>
      <c r="J1" s="74"/>
      <c r="K1" s="75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30.75" customHeight="1" x14ac:dyDescent="0.25">
      <c r="A2" s="3"/>
      <c r="B2" s="3"/>
      <c r="C2" s="76"/>
      <c r="D2" s="77"/>
      <c r="E2" s="77"/>
      <c r="F2" s="77"/>
      <c r="G2" s="77"/>
      <c r="H2" s="77"/>
      <c r="I2" s="77"/>
      <c r="J2" s="77"/>
      <c r="K2" s="78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51" customHeight="1" thickBot="1" x14ac:dyDescent="0.3">
      <c r="A3" s="3"/>
      <c r="B3" s="3"/>
      <c r="C3" s="79"/>
      <c r="D3" s="80"/>
      <c r="E3" s="80"/>
      <c r="F3" s="80"/>
      <c r="G3" s="80"/>
      <c r="H3" s="80"/>
      <c r="I3" s="80"/>
      <c r="J3" s="80"/>
      <c r="K3" s="81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21.75" customHeight="1" x14ac:dyDescent="0.25">
      <c r="A4" s="3"/>
      <c r="B4" s="7"/>
      <c r="C4" s="83" t="s">
        <v>44</v>
      </c>
      <c r="D4" s="84"/>
      <c r="E4" s="84"/>
      <c r="F4" s="84"/>
      <c r="G4" s="84"/>
      <c r="H4" s="84"/>
      <c r="I4" s="84"/>
      <c r="J4" s="84"/>
      <c r="K4" s="8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4" ht="6.75" customHeight="1" x14ac:dyDescent="0.25">
      <c r="A5" s="3"/>
      <c r="B5" s="7"/>
      <c r="C5" s="13"/>
      <c r="D5" s="14"/>
      <c r="E5" s="14"/>
      <c r="F5" s="14"/>
      <c r="G5" s="14"/>
      <c r="H5" s="14"/>
      <c r="I5" s="14"/>
      <c r="J5" s="14"/>
      <c r="K5" s="1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4" ht="9" customHeight="1" x14ac:dyDescent="0.25">
      <c r="A6" s="3"/>
      <c r="B6" s="7"/>
      <c r="C6" s="86"/>
      <c r="D6" s="87"/>
      <c r="E6" s="29"/>
      <c r="F6" s="29"/>
      <c r="G6" s="29"/>
      <c r="H6" s="29"/>
      <c r="I6" s="29"/>
      <c r="J6" s="29"/>
      <c r="K6" s="3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4" s="55" customFormat="1" ht="18.75" x14ac:dyDescent="0.45">
      <c r="A7" s="53"/>
      <c r="B7" s="54"/>
      <c r="C7" s="90" t="s">
        <v>30</v>
      </c>
      <c r="D7" s="91"/>
      <c r="E7" s="91"/>
      <c r="F7" s="91"/>
      <c r="G7" s="91"/>
      <c r="H7" s="91"/>
      <c r="I7" s="91"/>
      <c r="J7" s="91"/>
      <c r="K7" s="92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4" ht="6" customHeight="1" thickBot="1" x14ac:dyDescent="0.3">
      <c r="A8" s="3"/>
      <c r="B8" s="7"/>
      <c r="C8" s="13"/>
      <c r="D8" s="14"/>
      <c r="E8" s="14"/>
      <c r="F8" s="14"/>
      <c r="G8" s="14"/>
      <c r="H8" s="14"/>
      <c r="I8" s="14"/>
      <c r="J8" s="32"/>
      <c r="K8" s="15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4" ht="19.5" hidden="1" thickBot="1" x14ac:dyDescent="0.3">
      <c r="A9" s="3"/>
      <c r="B9" s="7"/>
      <c r="C9" s="13"/>
      <c r="D9" s="14"/>
      <c r="E9" s="14"/>
      <c r="F9" s="14"/>
      <c r="G9" s="14"/>
      <c r="H9" s="14"/>
      <c r="I9" s="14"/>
      <c r="J9" s="32"/>
      <c r="K9" s="15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4" ht="9" customHeight="1" thickBot="1" x14ac:dyDescent="0.3">
      <c r="A10" s="3"/>
      <c r="B10" s="7"/>
      <c r="C10" s="49"/>
      <c r="D10" s="50"/>
      <c r="E10" s="50"/>
      <c r="F10" s="50"/>
      <c r="G10" s="50"/>
      <c r="H10" s="50"/>
      <c r="I10" s="50"/>
      <c r="J10" s="51"/>
      <c r="K10" s="52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4" ht="48.75" customHeight="1" x14ac:dyDescent="0.25">
      <c r="A11" s="7"/>
      <c r="B11" s="7"/>
      <c r="C11" s="48"/>
      <c r="D11" s="20"/>
      <c r="E11" s="20"/>
      <c r="F11" s="20"/>
      <c r="G11" s="20"/>
      <c r="H11" s="20"/>
      <c r="I11" s="20"/>
      <c r="J11" s="31"/>
      <c r="K11" s="21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4" ht="39" customHeight="1" x14ac:dyDescent="0.25">
      <c r="A12" s="3"/>
      <c r="B12" s="7"/>
      <c r="C12" s="13"/>
      <c r="D12" s="14"/>
      <c r="E12" s="14"/>
      <c r="F12" s="82"/>
      <c r="G12" s="82"/>
      <c r="H12" s="82"/>
      <c r="I12" s="82"/>
      <c r="J12" s="82"/>
      <c r="K12" s="15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4" ht="38.25" customHeight="1" x14ac:dyDescent="0.75">
      <c r="A13" s="3"/>
      <c r="B13" s="7"/>
      <c r="C13" s="16"/>
      <c r="D13" s="40"/>
      <c r="E13" s="14"/>
      <c r="F13" s="14"/>
      <c r="G13" s="14"/>
      <c r="H13" s="47"/>
      <c r="I13" s="27"/>
      <c r="J13" s="14"/>
      <c r="K13" s="15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4" ht="24" customHeight="1" thickBot="1" x14ac:dyDescent="0.8">
      <c r="A14" s="3"/>
      <c r="B14" s="3"/>
      <c r="C14" s="16"/>
      <c r="D14" s="40"/>
      <c r="E14" s="14"/>
      <c r="F14" s="30" t="s">
        <v>24</v>
      </c>
      <c r="G14" s="30"/>
      <c r="H14" s="30">
        <f>($D$20*PI()*(($D$22/2)^2))+(2*PI()*($D$22/2)*$D$18)</f>
        <v>251.32741228718345</v>
      </c>
      <c r="I14" s="30"/>
      <c r="J14" s="30">
        <f>(($D$20*($D$22*$D$24))+(((2*$D$22)+(2*$D$24))*$D$18))</f>
        <v>320</v>
      </c>
      <c r="K14" s="15"/>
      <c r="L14" s="7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4" ht="31.5" customHeight="1" thickBot="1" x14ac:dyDescent="0.9">
      <c r="A15" s="3"/>
      <c r="B15" s="3"/>
      <c r="C15" s="41"/>
      <c r="D15" s="18"/>
      <c r="E15" s="18"/>
      <c r="F15" s="88" t="s">
        <v>18</v>
      </c>
      <c r="G15" s="89"/>
      <c r="H15" s="58">
        <f>H14*I15</f>
        <v>1489.1269815173519</v>
      </c>
      <c r="I15" s="43">
        <v>5.9250480000000003</v>
      </c>
      <c r="J15" s="44">
        <f>J14*K15</f>
        <v>1800</v>
      </c>
      <c r="K15" s="56">
        <v>5.625</v>
      </c>
      <c r="L15" s="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4" ht="31.5" customHeight="1" thickBot="1" x14ac:dyDescent="0.9">
      <c r="A16" s="3"/>
      <c r="B16" s="3"/>
      <c r="C16" s="41"/>
      <c r="D16" s="18"/>
      <c r="E16" s="18"/>
      <c r="F16" s="88" t="s">
        <v>31</v>
      </c>
      <c r="G16" s="89"/>
      <c r="H16" s="58">
        <f>H15/28.35</f>
        <v>52.526524921246974</v>
      </c>
      <c r="I16" s="43"/>
      <c r="J16" s="58">
        <f>J15/28.35</f>
        <v>63.492063492063487</v>
      </c>
      <c r="K16" s="56"/>
      <c r="L16" s="7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7.25" customHeight="1" thickBot="1" x14ac:dyDescent="0.5">
      <c r="A17" s="3"/>
      <c r="B17" s="3"/>
      <c r="C17" s="97" t="s">
        <v>29</v>
      </c>
      <c r="D17" s="98"/>
      <c r="E17" s="18"/>
      <c r="F17" s="14"/>
      <c r="G17" s="17"/>
      <c r="H17" s="17"/>
      <c r="I17" s="26"/>
      <c r="J17" s="17"/>
      <c r="K17" s="15"/>
      <c r="L17" s="7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36" customHeight="1" thickBot="1" x14ac:dyDescent="0.3">
      <c r="A18" s="3"/>
      <c r="B18" s="3"/>
      <c r="C18" s="69" t="s">
        <v>27</v>
      </c>
      <c r="D18" s="57">
        <v>4</v>
      </c>
      <c r="E18" s="17" t="s">
        <v>26</v>
      </c>
      <c r="F18" s="99" t="s">
        <v>43</v>
      </c>
      <c r="G18" s="99"/>
      <c r="H18" s="99"/>
      <c r="I18" s="99"/>
      <c r="J18" s="99"/>
      <c r="K18" s="15"/>
      <c r="L18" s="7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5.25" customHeight="1" thickBot="1" x14ac:dyDescent="0.5">
      <c r="A19" s="3"/>
      <c r="B19" s="3"/>
      <c r="C19" s="42"/>
      <c r="D19" s="37">
        <v>3</v>
      </c>
      <c r="E19" s="23"/>
      <c r="F19" s="17"/>
      <c r="G19" s="14"/>
      <c r="H19" s="14"/>
      <c r="I19" s="14"/>
      <c r="J19" s="14"/>
      <c r="K19" s="15"/>
      <c r="L19" s="7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38.25" customHeight="1" thickBot="1" x14ac:dyDescent="0.5">
      <c r="A20" s="3"/>
      <c r="B20" s="3"/>
      <c r="C20" s="70" t="s">
        <v>28</v>
      </c>
      <c r="D20" s="57">
        <v>3</v>
      </c>
      <c r="E20" s="22"/>
      <c r="F20" s="18"/>
      <c r="G20" s="18"/>
      <c r="H20" s="18"/>
      <c r="I20" s="18"/>
      <c r="J20" s="18"/>
      <c r="K20" s="15"/>
      <c r="L20" s="7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6" customHeight="1" thickBot="1" x14ac:dyDescent="0.65">
      <c r="A21" s="3"/>
      <c r="B21" s="3"/>
      <c r="C21" s="71"/>
      <c r="D21" s="37"/>
      <c r="E21" s="22"/>
      <c r="F21" s="14"/>
      <c r="G21" s="14"/>
      <c r="H21" s="8"/>
      <c r="I21" s="28"/>
      <c r="J21" s="26"/>
      <c r="K21" s="15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42.75" customHeight="1" thickBot="1" x14ac:dyDescent="0.3">
      <c r="A22" s="3"/>
      <c r="B22" s="3"/>
      <c r="C22" s="70" t="s">
        <v>19</v>
      </c>
      <c r="D22" s="57">
        <v>8</v>
      </c>
      <c r="E22" s="17" t="s">
        <v>26</v>
      </c>
      <c r="F22" s="93" t="s">
        <v>34</v>
      </c>
      <c r="G22" s="62" t="s">
        <v>37</v>
      </c>
      <c r="H22" s="45">
        <f>H15*(2/3)</f>
        <v>992.75132101156782</v>
      </c>
      <c r="I22" s="34"/>
      <c r="J22" s="45">
        <f>J15*(2/3)</f>
        <v>1200</v>
      </c>
      <c r="K22" s="15"/>
      <c r="L22" s="7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6.75" customHeight="1" thickBot="1" x14ac:dyDescent="0.55000000000000004">
      <c r="A23" s="3"/>
      <c r="B23" s="3"/>
      <c r="C23" s="71"/>
      <c r="D23" s="37"/>
      <c r="E23" s="22"/>
      <c r="F23" s="93"/>
      <c r="G23" s="62"/>
      <c r="H23" s="62"/>
      <c r="I23" s="35"/>
      <c r="J23" s="63"/>
      <c r="K23" s="15"/>
      <c r="L23" s="7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39.75" customHeight="1" thickBot="1" x14ac:dyDescent="0.3">
      <c r="A24" s="3"/>
      <c r="B24" s="3"/>
      <c r="C24" s="72" t="s">
        <v>42</v>
      </c>
      <c r="D24" s="57">
        <v>8</v>
      </c>
      <c r="E24" s="17" t="s">
        <v>26</v>
      </c>
      <c r="F24" s="93"/>
      <c r="G24" s="62" t="s">
        <v>38</v>
      </c>
      <c r="H24" s="45">
        <f>H22/28.35</f>
        <v>35.017683280831314</v>
      </c>
      <c r="I24" s="34"/>
      <c r="J24" s="45">
        <f>J22/28.35</f>
        <v>42.328042328042329</v>
      </c>
      <c r="K24" s="15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0.75" customHeight="1" x14ac:dyDescent="0.45">
      <c r="A25" s="3"/>
      <c r="B25" s="3"/>
      <c r="C25" s="16"/>
      <c r="D25" s="18"/>
      <c r="E25" s="17"/>
      <c r="F25" s="17"/>
      <c r="G25" s="66"/>
      <c r="H25" s="26"/>
      <c r="I25" s="26"/>
      <c r="J25" s="26"/>
      <c r="K25" s="15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34.5" customHeight="1" x14ac:dyDescent="0.45">
      <c r="A26" s="3"/>
      <c r="B26" s="3"/>
      <c r="C26" s="16"/>
      <c r="D26" s="18"/>
      <c r="E26" s="17"/>
      <c r="F26" s="94" t="s">
        <v>41</v>
      </c>
      <c r="G26" s="61" t="s">
        <v>35</v>
      </c>
      <c r="H26" s="45">
        <f>H15*(1/3)</f>
        <v>496.37566050578391</v>
      </c>
      <c r="I26" s="36"/>
      <c r="J26" s="45">
        <f>J15*(1/3)</f>
        <v>600</v>
      </c>
      <c r="K26" s="15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45.75" customHeight="1" x14ac:dyDescent="0.45">
      <c r="A27" s="3"/>
      <c r="B27" s="3"/>
      <c r="C27" s="16"/>
      <c r="D27" s="18"/>
      <c r="E27" s="17"/>
      <c r="F27" s="94"/>
      <c r="G27" s="61" t="s">
        <v>33</v>
      </c>
      <c r="H27" s="64">
        <f>H26*0.0338140026</f>
        <v>16.784447874919294</v>
      </c>
      <c r="I27" s="26"/>
      <c r="J27" s="64">
        <f>J26*0.0338140026</f>
        <v>20.288401559999997</v>
      </c>
      <c r="K27" s="15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9" customHeight="1" x14ac:dyDescent="0.45">
      <c r="A28" s="3"/>
      <c r="B28" s="3"/>
      <c r="C28" s="16"/>
      <c r="D28" s="18"/>
      <c r="E28" s="17"/>
      <c r="F28" s="18"/>
      <c r="G28" s="67"/>
      <c r="H28" s="18"/>
      <c r="I28" s="26"/>
      <c r="J28" s="26"/>
      <c r="K28" s="15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38.25" customHeight="1" x14ac:dyDescent="0.85">
      <c r="A29" s="3"/>
      <c r="B29" s="3"/>
      <c r="C29" s="16"/>
      <c r="D29" s="18"/>
      <c r="E29" s="17"/>
      <c r="F29" s="95" t="s">
        <v>36</v>
      </c>
      <c r="G29" s="60" t="s">
        <v>37</v>
      </c>
      <c r="H29" s="46">
        <f>H15*3/4</f>
        <v>1116.8452361380139</v>
      </c>
      <c r="I29" s="38"/>
      <c r="J29" s="46">
        <f>J15*3/4</f>
        <v>1350</v>
      </c>
      <c r="K29" s="15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34.5" customHeight="1" x14ac:dyDescent="0.85">
      <c r="A30" s="3"/>
      <c r="B30" s="3"/>
      <c r="C30" s="16"/>
      <c r="D30" s="18"/>
      <c r="E30" s="17"/>
      <c r="F30" s="95"/>
      <c r="G30" s="60" t="s">
        <v>38</v>
      </c>
      <c r="H30" s="65">
        <f>H29/28.35</f>
        <v>39.394893690935234</v>
      </c>
      <c r="I30" s="38"/>
      <c r="J30" s="65">
        <f>J29/28.35</f>
        <v>47.619047619047613</v>
      </c>
      <c r="K30" s="15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.5" customHeight="1" x14ac:dyDescent="0.85">
      <c r="A31" s="3"/>
      <c r="B31" s="3"/>
      <c r="C31" s="16"/>
      <c r="D31" s="18"/>
      <c r="E31" s="17"/>
      <c r="F31" s="37"/>
      <c r="G31" s="68"/>
      <c r="H31" s="39"/>
      <c r="I31" s="39"/>
      <c r="J31" s="39"/>
      <c r="K31" s="15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34.5" customHeight="1" x14ac:dyDescent="0.85">
      <c r="A32" s="3"/>
      <c r="B32" s="3"/>
      <c r="C32" s="16"/>
      <c r="D32" s="18"/>
      <c r="E32" s="17"/>
      <c r="F32" s="96" t="s">
        <v>39</v>
      </c>
      <c r="G32" s="59" t="s">
        <v>40</v>
      </c>
      <c r="H32" s="46">
        <f>H15*1/4</f>
        <v>372.28174537933796</v>
      </c>
      <c r="I32" s="38"/>
      <c r="J32" s="46">
        <f>J15*1/4</f>
        <v>450</v>
      </c>
      <c r="K32" s="15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34.5" customHeight="1" x14ac:dyDescent="0.85">
      <c r="A33" s="3"/>
      <c r="B33" s="3"/>
      <c r="C33" s="16"/>
      <c r="D33" s="18"/>
      <c r="E33" s="17"/>
      <c r="F33" s="96"/>
      <c r="G33" s="59" t="s">
        <v>32</v>
      </c>
      <c r="H33" s="46">
        <f>H32*0.0338140026</f>
        <v>12.588335906189471</v>
      </c>
      <c r="I33" s="38"/>
      <c r="J33" s="46">
        <f>J32*0.0338140026</f>
        <v>15.216301169999998</v>
      </c>
      <c r="K33" s="15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27" customHeight="1" x14ac:dyDescent="0.35">
      <c r="A34" s="3"/>
      <c r="B34" s="3"/>
      <c r="C34" s="19"/>
      <c r="D34" s="14"/>
      <c r="E34" s="14"/>
      <c r="F34" s="14"/>
      <c r="G34" s="14"/>
      <c r="H34" s="26"/>
      <c r="I34" s="26"/>
      <c r="J34" s="26"/>
      <c r="K34" s="15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" customHeight="1" thickBot="1" x14ac:dyDescent="0.3">
      <c r="A35" s="3"/>
      <c r="B35" s="3"/>
      <c r="C35" s="9"/>
      <c r="D35" s="10"/>
      <c r="E35" s="10"/>
      <c r="F35" s="10"/>
      <c r="G35" s="10"/>
      <c r="H35" s="10"/>
      <c r="I35" s="10"/>
      <c r="J35" s="10"/>
      <c r="K35" s="11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5" customHeight="1" x14ac:dyDescent="0.25">
      <c r="A36" s="3"/>
      <c r="B36" s="3"/>
      <c r="C36" s="12"/>
      <c r="D36" s="7"/>
      <c r="E36" s="7"/>
      <c r="F36" s="7"/>
      <c r="G36" s="7"/>
      <c r="H36" s="7"/>
      <c r="I36" s="7"/>
      <c r="J36" s="7"/>
      <c r="K36" s="7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" customHeight="1" x14ac:dyDescent="0.25">
      <c r="A37" s="3"/>
      <c r="B37" s="3"/>
      <c r="C37" s="12"/>
      <c r="D37" s="7"/>
      <c r="E37" s="7"/>
      <c r="F37" s="7"/>
      <c r="G37" s="7"/>
      <c r="H37" s="7"/>
      <c r="I37" s="7"/>
      <c r="J37" s="7"/>
      <c r="K37" s="7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33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27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27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27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49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29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33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28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27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23" ht="48.75" customHeight="1" x14ac:dyDescent="0.25"/>
    <row r="52" spans="1:23" ht="37.5" customHeight="1" x14ac:dyDescent="0.25"/>
    <row r="53" spans="1:23" ht="37.5" customHeight="1" x14ac:dyDescent="0.25"/>
    <row r="54" spans="1:23" ht="32.25" customHeight="1" x14ac:dyDescent="0.25"/>
    <row r="55" spans="1:23" ht="30.75" customHeight="1" x14ac:dyDescent="0.25"/>
  </sheetData>
  <mergeCells count="13">
    <mergeCell ref="F16:G16"/>
    <mergeCell ref="F22:F24"/>
    <mergeCell ref="F26:F27"/>
    <mergeCell ref="F29:F30"/>
    <mergeCell ref="F32:F33"/>
    <mergeCell ref="C17:D17"/>
    <mergeCell ref="F18:J18"/>
    <mergeCell ref="C1:K3"/>
    <mergeCell ref="F12:J12"/>
    <mergeCell ref="C4:K4"/>
    <mergeCell ref="C6:D6"/>
    <mergeCell ref="F15:G15"/>
    <mergeCell ref="C7:K7"/>
  </mergeCells>
  <pageMargins left="0.7" right="0.7" top="0.75" bottom="0.75" header="0.3" footer="0.3"/>
  <pageSetup paperSize="9" orientation="portrait" verticalDpi="0" r:id="rId1"/>
  <ignoredErrors>
    <ignoredError sqref="H15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7"/>
  <sheetViews>
    <sheetView workbookViewId="0">
      <selection activeCell="K7" sqref="K7"/>
    </sheetView>
  </sheetViews>
  <sheetFormatPr defaultRowHeight="15" x14ac:dyDescent="0.25"/>
  <cols>
    <col min="2" max="2" width="4" customWidth="1"/>
    <col min="3" max="3" width="6.85546875" customWidth="1"/>
    <col min="4" max="4" width="9.85546875" bestFit="1" customWidth="1"/>
    <col min="5" max="5" width="12" bestFit="1" customWidth="1"/>
    <col min="10" max="10" width="43.85546875" bestFit="1" customWidth="1"/>
  </cols>
  <sheetData>
    <row r="1" spans="1:16" ht="65.25" customHeight="1" x14ac:dyDescent="0.25">
      <c r="A1" t="s">
        <v>1</v>
      </c>
      <c r="D1" s="101" t="s">
        <v>11</v>
      </c>
      <c r="E1" s="101"/>
    </row>
    <row r="2" spans="1:16" x14ac:dyDescent="0.25">
      <c r="A2" s="100" t="s">
        <v>0</v>
      </c>
      <c r="B2" s="100"/>
      <c r="C2" s="100"/>
    </row>
    <row r="3" spans="1:16" ht="75" x14ac:dyDescent="0.3">
      <c r="B3" s="5"/>
      <c r="C3" s="5" t="s">
        <v>2</v>
      </c>
      <c r="D3" s="6" t="s">
        <v>21</v>
      </c>
      <c r="E3" s="6" t="s">
        <v>3</v>
      </c>
      <c r="F3" s="6" t="s">
        <v>7</v>
      </c>
      <c r="G3" s="6" t="s">
        <v>6</v>
      </c>
      <c r="J3" t="s">
        <v>4</v>
      </c>
      <c r="K3">
        <v>5</v>
      </c>
      <c r="L3">
        <v>5</v>
      </c>
      <c r="P3">
        <f>12/2.52</f>
        <v>4.7619047619047619</v>
      </c>
    </row>
    <row r="4" spans="1:16" ht="15.75" x14ac:dyDescent="0.25">
      <c r="B4" s="4"/>
      <c r="C4">
        <v>4</v>
      </c>
      <c r="D4" s="1">
        <f>((3*(C4*C4))+(4*(C4*4)))</f>
        <v>112</v>
      </c>
      <c r="E4" s="1">
        <f t="shared" ref="E4:E7" si="0">D4*$K$7</f>
        <v>630</v>
      </c>
      <c r="F4" s="1">
        <f>E4*(2/3)</f>
        <v>420</v>
      </c>
      <c r="G4" s="1">
        <f>E4*(1/3)</f>
        <v>210</v>
      </c>
      <c r="J4" t="s">
        <v>5</v>
      </c>
      <c r="K4">
        <v>3</v>
      </c>
      <c r="L4">
        <v>3</v>
      </c>
    </row>
    <row r="5" spans="1:16" ht="15.75" x14ac:dyDescent="0.25">
      <c r="B5" s="4"/>
      <c r="C5">
        <v>5</v>
      </c>
      <c r="D5" s="1">
        <f t="shared" ref="D5:D17" si="1">((3*(C5*C5))+(4*(C5*4)))</f>
        <v>155</v>
      </c>
      <c r="E5" s="1">
        <f t="shared" si="0"/>
        <v>871.875</v>
      </c>
      <c r="F5" s="1">
        <f t="shared" ref="F5:F17" si="2">E5*(2/3)</f>
        <v>581.25</v>
      </c>
      <c r="G5" s="1">
        <f t="shared" ref="G5:G17" si="3">E5*(1/3)</f>
        <v>290.625</v>
      </c>
      <c r="J5" t="s">
        <v>12</v>
      </c>
      <c r="K5">
        <v>8</v>
      </c>
      <c r="L5">
        <v>8</v>
      </c>
      <c r="N5">
        <f>1300/450</f>
        <v>2.8888888888888888</v>
      </c>
    </row>
    <row r="6" spans="1:16" ht="15.75" x14ac:dyDescent="0.25">
      <c r="B6" s="4"/>
      <c r="C6">
        <v>6</v>
      </c>
      <c r="D6" s="1">
        <f t="shared" si="1"/>
        <v>204</v>
      </c>
      <c r="E6" s="1">
        <f t="shared" si="0"/>
        <v>1147.5</v>
      </c>
      <c r="F6" s="1">
        <f t="shared" si="2"/>
        <v>765</v>
      </c>
      <c r="G6" s="1">
        <f t="shared" si="3"/>
        <v>382.5</v>
      </c>
      <c r="J6" t="s">
        <v>13</v>
      </c>
      <c r="K6">
        <v>8</v>
      </c>
      <c r="L6">
        <v>8</v>
      </c>
    </row>
    <row r="7" spans="1:16" ht="15.75" x14ac:dyDescent="0.25">
      <c r="B7" s="4"/>
      <c r="C7">
        <v>7</v>
      </c>
      <c r="D7" s="1">
        <f t="shared" si="1"/>
        <v>259</v>
      </c>
      <c r="E7" s="1">
        <f t="shared" si="0"/>
        <v>1456.875</v>
      </c>
      <c r="F7" s="1">
        <f t="shared" si="2"/>
        <v>971.25</v>
      </c>
      <c r="G7" s="1">
        <f t="shared" si="3"/>
        <v>485.625</v>
      </c>
      <c r="J7" t="s">
        <v>23</v>
      </c>
      <c r="K7">
        <f>1800/D8</f>
        <v>5.625</v>
      </c>
      <c r="L7">
        <f>1800/D8</f>
        <v>5.625</v>
      </c>
    </row>
    <row r="8" spans="1:16" ht="15.75" x14ac:dyDescent="0.25">
      <c r="B8" s="4"/>
      <c r="C8">
        <v>8</v>
      </c>
      <c r="D8" s="24">
        <f t="shared" si="1"/>
        <v>320</v>
      </c>
      <c r="E8" s="1">
        <f>D8*$K$7</f>
        <v>1800</v>
      </c>
      <c r="F8" s="1">
        <f t="shared" si="2"/>
        <v>1200</v>
      </c>
      <c r="G8" s="1">
        <f t="shared" si="3"/>
        <v>600</v>
      </c>
    </row>
    <row r="9" spans="1:16" ht="15.75" x14ac:dyDescent="0.25">
      <c r="B9" s="4"/>
      <c r="C9">
        <v>9</v>
      </c>
      <c r="D9" s="1">
        <f t="shared" si="1"/>
        <v>387</v>
      </c>
      <c r="E9" s="1">
        <f t="shared" ref="E9:E17" si="4">D9*$K$7</f>
        <v>2176.875</v>
      </c>
      <c r="F9" s="1">
        <f t="shared" si="2"/>
        <v>1451.25</v>
      </c>
      <c r="G9" s="1">
        <f t="shared" si="3"/>
        <v>725.625</v>
      </c>
      <c r="J9" t="s">
        <v>22</v>
      </c>
      <c r="K9" s="1">
        <f>((3*(K5*K6))+(4*(K5*K3)))</f>
        <v>352</v>
      </c>
      <c r="O9">
        <f>E8/D8</f>
        <v>5.625</v>
      </c>
      <c r="P9">
        <f>2052*O9</f>
        <v>11542.5</v>
      </c>
    </row>
    <row r="10" spans="1:16" ht="15.75" x14ac:dyDescent="0.25">
      <c r="B10" s="4"/>
      <c r="C10">
        <v>10</v>
      </c>
      <c r="D10" s="1">
        <f t="shared" si="1"/>
        <v>460</v>
      </c>
      <c r="E10" s="1">
        <f t="shared" si="4"/>
        <v>2587.5</v>
      </c>
      <c r="F10" s="1">
        <f t="shared" si="2"/>
        <v>1725</v>
      </c>
      <c r="G10" s="1">
        <f t="shared" si="3"/>
        <v>862.5</v>
      </c>
      <c r="J10" t="s">
        <v>8</v>
      </c>
      <c r="K10">
        <f>K9*K7</f>
        <v>1980</v>
      </c>
    </row>
    <row r="11" spans="1:16" ht="15.75" x14ac:dyDescent="0.25">
      <c r="B11" s="4"/>
      <c r="C11">
        <v>11</v>
      </c>
      <c r="D11" s="1">
        <f t="shared" si="1"/>
        <v>539</v>
      </c>
      <c r="E11" s="1">
        <f t="shared" si="4"/>
        <v>3031.875</v>
      </c>
      <c r="F11" s="1">
        <f t="shared" si="2"/>
        <v>2021.25</v>
      </c>
      <c r="G11" s="1">
        <f t="shared" si="3"/>
        <v>1010.625</v>
      </c>
      <c r="J11" s="2" t="s">
        <v>9</v>
      </c>
      <c r="K11" s="2">
        <f>K10*(2/3)</f>
        <v>1320</v>
      </c>
    </row>
    <row r="12" spans="1:16" ht="15.75" x14ac:dyDescent="0.25">
      <c r="B12" s="4"/>
      <c r="C12">
        <v>12</v>
      </c>
      <c r="D12" s="1">
        <f t="shared" si="1"/>
        <v>624</v>
      </c>
      <c r="E12" s="1">
        <f t="shared" si="4"/>
        <v>3510</v>
      </c>
      <c r="F12" s="1">
        <f t="shared" si="2"/>
        <v>2340</v>
      </c>
      <c r="G12" s="1">
        <f t="shared" si="3"/>
        <v>1170</v>
      </c>
      <c r="J12" s="2" t="s">
        <v>6</v>
      </c>
      <c r="K12" s="2">
        <f>K10*(1/3)</f>
        <v>660</v>
      </c>
    </row>
    <row r="13" spans="1:16" ht="15.75" x14ac:dyDescent="0.25">
      <c r="B13" s="4"/>
      <c r="C13">
        <v>13</v>
      </c>
      <c r="D13" s="1">
        <f t="shared" si="1"/>
        <v>715</v>
      </c>
      <c r="E13" s="1">
        <f t="shared" si="4"/>
        <v>4021.875</v>
      </c>
      <c r="F13" s="1">
        <f t="shared" si="2"/>
        <v>2681.25</v>
      </c>
      <c r="G13" s="1">
        <f t="shared" si="3"/>
        <v>1340.625</v>
      </c>
      <c r="J13" s="3" t="s">
        <v>10</v>
      </c>
      <c r="K13" s="3">
        <f>K10*(3/4)</f>
        <v>1485</v>
      </c>
    </row>
    <row r="14" spans="1:16" ht="15.75" x14ac:dyDescent="0.25">
      <c r="B14" s="4"/>
      <c r="C14">
        <v>14</v>
      </c>
      <c r="D14" s="1">
        <f t="shared" si="1"/>
        <v>812</v>
      </c>
      <c r="E14" s="1">
        <f t="shared" si="4"/>
        <v>4567.5</v>
      </c>
      <c r="F14" s="1">
        <f t="shared" si="2"/>
        <v>3045</v>
      </c>
      <c r="G14" s="1">
        <f t="shared" si="3"/>
        <v>1522.5</v>
      </c>
      <c r="J14" s="3" t="s">
        <v>6</v>
      </c>
      <c r="K14" s="3">
        <f>K10*(1/4)</f>
        <v>495</v>
      </c>
    </row>
    <row r="15" spans="1:16" ht="15.75" x14ac:dyDescent="0.25">
      <c r="B15" s="4"/>
      <c r="C15">
        <v>15</v>
      </c>
      <c r="D15" s="1">
        <f t="shared" si="1"/>
        <v>915</v>
      </c>
      <c r="E15" s="1">
        <f t="shared" si="4"/>
        <v>5146.875</v>
      </c>
      <c r="F15" s="1">
        <f t="shared" si="2"/>
        <v>3431.25</v>
      </c>
      <c r="G15" s="1">
        <f t="shared" si="3"/>
        <v>1715.625</v>
      </c>
    </row>
    <row r="16" spans="1:16" ht="15.75" x14ac:dyDescent="0.25">
      <c r="B16" s="4"/>
      <c r="C16">
        <v>16</v>
      </c>
      <c r="D16" s="1">
        <f t="shared" si="1"/>
        <v>1024</v>
      </c>
      <c r="E16" s="1">
        <f t="shared" si="4"/>
        <v>5760</v>
      </c>
      <c r="F16" s="1">
        <f t="shared" si="2"/>
        <v>3840</v>
      </c>
      <c r="G16" s="1">
        <f t="shared" si="3"/>
        <v>1920</v>
      </c>
    </row>
    <row r="17" spans="2:7" ht="15.75" x14ac:dyDescent="0.25">
      <c r="B17" s="4"/>
      <c r="C17">
        <v>17</v>
      </c>
      <c r="D17" s="1">
        <f t="shared" si="1"/>
        <v>1139</v>
      </c>
      <c r="E17" s="1">
        <f t="shared" si="4"/>
        <v>6406.875</v>
      </c>
      <c r="F17" s="1">
        <f t="shared" si="2"/>
        <v>4271.25</v>
      </c>
      <c r="G17" s="1">
        <f t="shared" si="3"/>
        <v>2135.625</v>
      </c>
    </row>
  </sheetData>
  <mergeCells count="2">
    <mergeCell ref="A2:C2"/>
    <mergeCell ref="D1:E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7"/>
  <sheetViews>
    <sheetView workbookViewId="0">
      <selection activeCell="K6" sqref="K6"/>
    </sheetView>
  </sheetViews>
  <sheetFormatPr defaultRowHeight="15" x14ac:dyDescent="0.25"/>
  <cols>
    <col min="2" max="2" width="2.140625" bestFit="1" customWidth="1"/>
    <col min="4" max="4" width="10.85546875" customWidth="1"/>
    <col min="5" max="5" width="11.140625" customWidth="1"/>
  </cols>
  <sheetData>
    <row r="1" spans="1:12" x14ac:dyDescent="0.25">
      <c r="A1" t="s">
        <v>14</v>
      </c>
    </row>
    <row r="2" spans="1:12" x14ac:dyDescent="0.25">
      <c r="A2" s="100" t="s">
        <v>0</v>
      </c>
      <c r="B2" s="100"/>
    </row>
    <row r="3" spans="1:12" ht="75" x14ac:dyDescent="0.3">
      <c r="A3" s="5"/>
      <c r="B3" s="5"/>
      <c r="C3" s="5" t="s">
        <v>20</v>
      </c>
      <c r="D3" s="6" t="s">
        <v>21</v>
      </c>
      <c r="E3" s="6" t="s">
        <v>3</v>
      </c>
      <c r="F3" s="6" t="s">
        <v>7</v>
      </c>
      <c r="G3" s="6" t="s">
        <v>6</v>
      </c>
    </row>
    <row r="4" spans="1:12" ht="15.75" x14ac:dyDescent="0.25">
      <c r="B4" s="4"/>
      <c r="C4">
        <v>4</v>
      </c>
      <c r="D4" s="1">
        <f>($K$4*PI()*((C4/2)^2))+(2*PI()*(A4/2)*$K$5)</f>
        <v>37.699111843077517</v>
      </c>
      <c r="E4" s="1">
        <f>D4*$K$6</f>
        <v>223.36905254378621</v>
      </c>
      <c r="F4" s="1">
        <f>E4*(2/3)</f>
        <v>148.91270169585746</v>
      </c>
      <c r="G4" s="1">
        <f>E4*(1/3)</f>
        <v>74.456350847928732</v>
      </c>
      <c r="J4" t="s">
        <v>15</v>
      </c>
      <c r="K4">
        <v>3</v>
      </c>
    </row>
    <row r="5" spans="1:12" ht="15.75" x14ac:dyDescent="0.25">
      <c r="B5" s="4"/>
      <c r="C5">
        <v>5</v>
      </c>
      <c r="D5" s="1">
        <f t="shared" ref="D5:D17" si="0">($K$4*((3.14)*((C5/2)^2)))+((2)*(3.14*(C5/2)*$K$5))</f>
        <v>121.67500000000001</v>
      </c>
      <c r="E5" s="1">
        <f t="shared" ref="E5:E17" si="1">D5*$K$6</f>
        <v>720.93023255813955</v>
      </c>
      <c r="F5" s="1">
        <f t="shared" ref="F5:F17" si="2">E5*(2/3)</f>
        <v>480.62015503875966</v>
      </c>
      <c r="G5" s="1">
        <f t="shared" ref="G5:G17" si="3">E5*(1/3)</f>
        <v>240.31007751937983</v>
      </c>
      <c r="J5" t="s">
        <v>16</v>
      </c>
      <c r="K5">
        <v>4</v>
      </c>
    </row>
    <row r="6" spans="1:12" ht="15.75" x14ac:dyDescent="0.25">
      <c r="B6" s="4"/>
      <c r="C6">
        <v>6</v>
      </c>
      <c r="D6" s="1">
        <f t="shared" si="0"/>
        <v>160.13999999999999</v>
      </c>
      <c r="E6" s="1">
        <f t="shared" si="1"/>
        <v>948.8372093023255</v>
      </c>
      <c r="F6" s="1">
        <f t="shared" si="2"/>
        <v>632.55813953488359</v>
      </c>
      <c r="G6" s="1">
        <f t="shared" si="3"/>
        <v>316.2790697674418</v>
      </c>
      <c r="J6" t="s">
        <v>17</v>
      </c>
      <c r="K6">
        <f>1800/D9</f>
        <v>5.9250481410161457</v>
      </c>
      <c r="L6" t="s">
        <v>25</v>
      </c>
    </row>
    <row r="7" spans="1:12" ht="15.75" x14ac:dyDescent="0.25">
      <c r="B7" s="4"/>
      <c r="C7">
        <v>7</v>
      </c>
      <c r="D7" s="1">
        <f t="shared" si="0"/>
        <v>203.315</v>
      </c>
      <c r="E7" s="1">
        <f t="shared" si="1"/>
        <v>1204.6511627906978</v>
      </c>
      <c r="F7" s="1">
        <f t="shared" si="2"/>
        <v>803.10077519379843</v>
      </c>
      <c r="G7" s="1">
        <f t="shared" si="3"/>
        <v>401.55038759689921</v>
      </c>
    </row>
    <row r="8" spans="1:12" ht="15.75" x14ac:dyDescent="0.25">
      <c r="B8" s="4"/>
      <c r="C8">
        <v>8</v>
      </c>
      <c r="D8" s="1">
        <f t="shared" si="0"/>
        <v>251.2</v>
      </c>
      <c r="E8" s="1">
        <f t="shared" si="1"/>
        <v>1488.3720930232557</v>
      </c>
      <c r="F8" s="1">
        <f t="shared" si="2"/>
        <v>992.24806201550382</v>
      </c>
      <c r="G8" s="1">
        <f t="shared" si="3"/>
        <v>496.12403100775191</v>
      </c>
    </row>
    <row r="9" spans="1:12" ht="15.75" x14ac:dyDescent="0.25">
      <c r="B9" s="4"/>
      <c r="C9" s="25">
        <v>9</v>
      </c>
      <c r="D9" s="1">
        <f t="shared" si="0"/>
        <v>303.79500000000002</v>
      </c>
      <c r="E9" s="1">
        <f t="shared" si="1"/>
        <v>1800</v>
      </c>
      <c r="F9" s="1">
        <f t="shared" si="2"/>
        <v>1200</v>
      </c>
      <c r="G9" s="1">
        <f t="shared" si="3"/>
        <v>600</v>
      </c>
    </row>
    <row r="10" spans="1:12" ht="15.75" x14ac:dyDescent="0.25">
      <c r="B10" s="4"/>
      <c r="C10">
        <v>10</v>
      </c>
      <c r="D10" s="1">
        <f t="shared" si="0"/>
        <v>361.1</v>
      </c>
      <c r="E10" s="1">
        <f t="shared" si="1"/>
        <v>2139.5348837209303</v>
      </c>
      <c r="F10" s="1">
        <f t="shared" si="2"/>
        <v>1426.3565891472867</v>
      </c>
      <c r="G10" s="1">
        <f t="shared" si="3"/>
        <v>713.17829457364337</v>
      </c>
    </row>
    <row r="11" spans="1:12" ht="15.75" x14ac:dyDescent="0.25">
      <c r="B11" s="4"/>
      <c r="C11">
        <v>11</v>
      </c>
      <c r="D11" s="1">
        <f t="shared" si="0"/>
        <v>423.11500000000001</v>
      </c>
      <c r="E11" s="1">
        <f t="shared" si="1"/>
        <v>2506.9767441860467</v>
      </c>
      <c r="F11" s="1">
        <f t="shared" si="2"/>
        <v>1671.3178294573645</v>
      </c>
      <c r="G11" s="1">
        <f t="shared" si="3"/>
        <v>835.65891472868225</v>
      </c>
    </row>
    <row r="12" spans="1:12" ht="15.75" x14ac:dyDescent="0.25">
      <c r="B12" s="4"/>
      <c r="C12">
        <v>12</v>
      </c>
      <c r="D12" s="1">
        <f t="shared" si="0"/>
        <v>489.84000000000003</v>
      </c>
      <c r="E12" s="1">
        <f t="shared" si="1"/>
        <v>2902.3255813953492</v>
      </c>
      <c r="F12" s="1">
        <f t="shared" si="2"/>
        <v>1934.8837209302328</v>
      </c>
      <c r="G12" s="1">
        <f t="shared" si="3"/>
        <v>967.44186046511641</v>
      </c>
    </row>
    <row r="13" spans="1:12" ht="15.75" x14ac:dyDescent="0.25">
      <c r="B13" s="4"/>
      <c r="C13">
        <v>13</v>
      </c>
      <c r="D13" s="1">
        <f t="shared" si="0"/>
        <v>561.27499999999998</v>
      </c>
      <c r="E13" s="1">
        <f t="shared" si="1"/>
        <v>3325.5813953488368</v>
      </c>
      <c r="F13" s="1">
        <f t="shared" si="2"/>
        <v>2217.0542635658912</v>
      </c>
      <c r="G13" s="1">
        <f t="shared" si="3"/>
        <v>1108.5271317829456</v>
      </c>
    </row>
    <row r="14" spans="1:12" ht="15.75" x14ac:dyDescent="0.25">
      <c r="B14" s="4"/>
      <c r="C14">
        <v>14</v>
      </c>
      <c r="D14" s="1">
        <f t="shared" si="0"/>
        <v>637.42000000000007</v>
      </c>
      <c r="E14" s="1">
        <f t="shared" si="1"/>
        <v>3776.7441860465119</v>
      </c>
      <c r="F14" s="1">
        <f t="shared" si="2"/>
        <v>2517.8294573643411</v>
      </c>
      <c r="G14" s="1">
        <f t="shared" si="3"/>
        <v>1258.9147286821706</v>
      </c>
    </row>
    <row r="15" spans="1:12" ht="15.75" x14ac:dyDescent="0.25">
      <c r="B15" s="4"/>
      <c r="C15">
        <v>15</v>
      </c>
      <c r="D15" s="1">
        <f t="shared" si="0"/>
        <v>718.27499999999998</v>
      </c>
      <c r="E15" s="1">
        <f t="shared" si="1"/>
        <v>4255.8139534883721</v>
      </c>
      <c r="F15" s="1">
        <f t="shared" si="2"/>
        <v>2837.2093023255811</v>
      </c>
      <c r="G15" s="1">
        <f t="shared" si="3"/>
        <v>1418.6046511627906</v>
      </c>
    </row>
    <row r="16" spans="1:12" ht="15.75" x14ac:dyDescent="0.25">
      <c r="B16" s="4"/>
      <c r="C16">
        <v>16</v>
      </c>
      <c r="D16" s="1">
        <f t="shared" si="0"/>
        <v>803.84</v>
      </c>
      <c r="E16" s="1">
        <f t="shared" si="1"/>
        <v>4762.7906976744189</v>
      </c>
      <c r="F16" s="1">
        <f t="shared" si="2"/>
        <v>3175.1937984496126</v>
      </c>
      <c r="G16" s="1">
        <f t="shared" si="3"/>
        <v>1587.5968992248063</v>
      </c>
    </row>
    <row r="17" spans="2:7" ht="15.75" x14ac:dyDescent="0.25">
      <c r="B17" s="4"/>
      <c r="C17">
        <v>17</v>
      </c>
      <c r="D17" s="1">
        <f t="shared" si="0"/>
        <v>894.11500000000001</v>
      </c>
      <c r="E17" s="1">
        <f t="shared" si="1"/>
        <v>5297.6744186046508</v>
      </c>
      <c r="F17" s="1">
        <f t="shared" si="2"/>
        <v>3531.7829457364337</v>
      </c>
      <c r="G17" s="1">
        <f t="shared" si="3"/>
        <v>1765.8914728682169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The Ganacherator!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dcterms:created xsi:type="dcterms:W3CDTF">2011-02-19T09:07:59Z</dcterms:created>
  <dcterms:modified xsi:type="dcterms:W3CDTF">2013-04-13T11:32:46Z</dcterms:modified>
</cp:coreProperties>
</file>